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<sst xmlns="http://schemas.openxmlformats.org/spreadsheetml/2006/main" count="50" uniqueCount="31">
  <si>
    <t>PRESUPUESTO INSTITUCIONAL - EJERCICIO FISCAL 2016</t>
  </si>
  <si>
    <t>(En Nuevos Soles)</t>
  </si>
  <si>
    <t>SECTOR: 10 EDUCACION</t>
  </si>
  <si>
    <t>PLIEGO: 518 UNIVERSIDAD NACIONAL AGRARIA LA MOLINA</t>
  </si>
  <si>
    <t>Presupuesto de Apertura</t>
  </si>
  <si>
    <t>Presupuesto Modificado</t>
  </si>
  <si>
    <t>Ejecución del Gasto</t>
  </si>
  <si>
    <t>GRUPO GENERICO DEL GASTO</t>
  </si>
  <si>
    <t>Recursos</t>
  </si>
  <si>
    <t>Rec. Direc.</t>
  </si>
  <si>
    <t>Donaciones y</t>
  </si>
  <si>
    <t>Total</t>
  </si>
  <si>
    <t xml:space="preserve">Recursos </t>
  </si>
  <si>
    <t>Oridinarios</t>
  </si>
  <si>
    <t>Recaudados</t>
  </si>
  <si>
    <t>Determinados</t>
  </si>
  <si>
    <t>Transferencias</t>
  </si>
  <si>
    <t>Toda Fuente</t>
  </si>
  <si>
    <t>Ordinarios</t>
  </si>
  <si>
    <t>5. GASTOS CORRIENTES</t>
  </si>
  <si>
    <t xml:space="preserve">    2.1. Personal y Obligaciones Sociales</t>
  </si>
  <si>
    <t xml:space="preserve">    2.2. Pensiones y otras Prest. Sociales</t>
  </si>
  <si>
    <t xml:space="preserve">    2.3. Bienes y Servicios</t>
  </si>
  <si>
    <t xml:space="preserve">    2.4. Otros Gastos Corrientes</t>
  </si>
  <si>
    <t>6. GASTOS DE CAPITAL</t>
  </si>
  <si>
    <t xml:space="preserve">    2.6. Adquisición de Activos no financieros</t>
  </si>
  <si>
    <t xml:space="preserve">      5. Inversiones</t>
  </si>
  <si>
    <t xml:space="preserve">      7. Otros Gastos de Capital</t>
  </si>
  <si>
    <t>TOTAL</t>
  </si>
  <si>
    <t xml:space="preserve">Fuente: Oficina de Planificación - Unidad de Presupuesto </t>
  </si>
  <si>
    <t>GRÁFICAS DEL PRESUPUESTO INSTITUCIONAL - EJERCICO FISCAL 2015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</si>
</sst>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" fontId="6" fillId="0" borderId="0" xfId="0" applyNumberFormat="1" applyFont="1" applyFill="1" applyAlignment="1">
      <alignment horizontal="right"/>
    </xf>
    <xf numFmtId="4" fontId="6" fillId="0" borderId="14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4" fontId="6" fillId="0" borderId="22" xfId="0" applyNumberFormat="1" applyFont="1" applyFill="1" applyBorder="1" applyAlignment="1">
      <alignment horizontal="right"/>
    </xf>
    <xf numFmtId="4" fontId="6" fillId="0" borderId="23" xfId="0" applyNumberFormat="1" applyFont="1" applyFill="1" applyBorder="1" applyAlignment="1">
      <alignment horizontal="right"/>
    </xf>
    <xf numFmtId="4" fontId="6" fillId="0" borderId="16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4" fontId="5" fillId="0" borderId="0" xfId="0" applyNumberFormat="1" applyFont="1" applyFill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4" fontId="5" fillId="0" borderId="22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/>
    </xf>
    <xf numFmtId="4" fontId="5" fillId="0" borderId="25" xfId="47" applyNumberFormat="1" applyFont="1" applyBorder="1" applyAlignment="1">
      <alignment/>
    </xf>
    <xf numFmtId="4" fontId="5" fillId="0" borderId="24" xfId="47" applyNumberFormat="1" applyFont="1" applyBorder="1" applyAlignment="1">
      <alignment/>
    </xf>
    <xf numFmtId="4" fontId="5" fillId="0" borderId="13" xfId="47" applyNumberFormat="1" applyFont="1" applyBorder="1" applyAlignment="1">
      <alignment/>
    </xf>
    <xf numFmtId="4" fontId="5" fillId="0" borderId="1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10" fontId="4" fillId="0" borderId="0" xfId="53" applyNumberFormat="1" applyFont="1" applyAlignment="1">
      <alignment horizontal="center" vertical="center"/>
    </xf>
    <xf numFmtId="4" fontId="5" fillId="0" borderId="17" xfId="47" applyNumberFormat="1" applyFont="1" applyBorder="1" applyAlignment="1">
      <alignment/>
    </xf>
    <xf numFmtId="4" fontId="6" fillId="0" borderId="24" xfId="0" applyNumberFormat="1" applyFont="1" applyFill="1" applyBorder="1" applyAlignment="1">
      <alignment horizontal="right"/>
    </xf>
    <xf numFmtId="4" fontId="5" fillId="0" borderId="14" xfId="47" applyNumberFormat="1" applyFont="1" applyBorder="1" applyAlignment="1">
      <alignment/>
    </xf>
    <xf numFmtId="4" fontId="5" fillId="0" borderId="20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4" fontId="5" fillId="0" borderId="26" xfId="0" applyNumberFormat="1" applyFont="1" applyFill="1" applyBorder="1" applyAlignment="1">
      <alignment horizontal="right"/>
    </xf>
    <xf numFmtId="4" fontId="5" fillId="0" borderId="27" xfId="0" applyNumberFormat="1" applyFont="1" applyFill="1" applyBorder="1" applyAlignment="1">
      <alignment horizontal="right"/>
    </xf>
    <xf numFmtId="0" fontId="6" fillId="0" borderId="28" xfId="0" applyFont="1" applyFill="1" applyBorder="1" applyAlignment="1">
      <alignment horizontal="center"/>
    </xf>
    <xf numFmtId="4" fontId="6" fillId="0" borderId="29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4" fontId="6" fillId="0" borderId="28" xfId="0" applyNumberFormat="1" applyFont="1" applyFill="1" applyBorder="1" applyAlignment="1">
      <alignment horizontal="right"/>
    </xf>
    <xf numFmtId="4" fontId="6" fillId="0" borderId="31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3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-0.003"/>
          <c:w val="0.9582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'[1]PRESUPUESTO 2016'!$R$21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'[1]PRESUPUESTO 2016'!$S$20:$V$20</c:f>
              <c:strCache>
                <c:ptCount val="4"/>
                <c:pt idx="0">
                  <c:v>REC. ORD</c:v>
                </c:pt>
                <c:pt idx="1">
                  <c:v>REC. DIR. REC</c:v>
                </c:pt>
                <c:pt idx="2">
                  <c:v>REC. DET</c:v>
                </c:pt>
                <c:pt idx="3">
                  <c:v>DONA. TRANS</c:v>
                </c:pt>
              </c:strCache>
            </c:strRef>
          </c:cat>
          <c:val>
            <c:numRef>
              <c:f>'[1]PRESUPUESTO 2016'!$S$21:$V$21</c:f>
              <c:numCache>
                <c:ptCount val="4"/>
                <c:pt idx="0">
                  <c:v>97551553</c:v>
                </c:pt>
                <c:pt idx="1">
                  <c:v>13980300</c:v>
                </c:pt>
                <c:pt idx="2">
                  <c:v>96494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'[1]PRESUPUESTO 2016'!$R$22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'[1]PRESUPUESTO 2016'!$S$20:$V$20</c:f>
              <c:strCache>
                <c:ptCount val="4"/>
                <c:pt idx="0">
                  <c:v>REC. ORD</c:v>
                </c:pt>
                <c:pt idx="1">
                  <c:v>REC. DIR. REC</c:v>
                </c:pt>
                <c:pt idx="2">
                  <c:v>REC. DET</c:v>
                </c:pt>
                <c:pt idx="3">
                  <c:v>DONA. TRANS</c:v>
                </c:pt>
              </c:strCache>
            </c:strRef>
          </c:cat>
          <c:val>
            <c:numRef>
              <c:f>'[1]PRESUPUESTO 2016'!$S$22:$V$22</c:f>
              <c:numCache>
                <c:ptCount val="4"/>
                <c:pt idx="0">
                  <c:v>115187063</c:v>
                </c:pt>
                <c:pt idx="1">
                  <c:v>17009821</c:v>
                </c:pt>
                <c:pt idx="2">
                  <c:v>91837</c:v>
                </c:pt>
                <c:pt idx="3">
                  <c:v>12038343</c:v>
                </c:pt>
              </c:numCache>
            </c:numRef>
          </c:val>
        </c:ser>
        <c:ser>
          <c:idx val="2"/>
          <c:order val="2"/>
          <c:tx>
            <c:strRef>
              <c:f>'[1]PRESUPUESTO 2016'!$R$23</c:f>
              <c:strCache>
                <c:ptCount val="1"/>
                <c:pt idx="0">
                  <c:v>EJEC. GASTO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'[1]PRESUPUESTO 2016'!$S$20:$V$20</c:f>
              <c:strCache>
                <c:ptCount val="4"/>
                <c:pt idx="0">
                  <c:v>REC. ORD</c:v>
                </c:pt>
                <c:pt idx="1">
                  <c:v>REC. DIR. REC</c:v>
                </c:pt>
                <c:pt idx="2">
                  <c:v>REC. DET</c:v>
                </c:pt>
                <c:pt idx="3">
                  <c:v>DONA. TRANS</c:v>
                </c:pt>
              </c:strCache>
            </c:strRef>
          </c:cat>
          <c:val>
            <c:numRef>
              <c:f>'[1]PRESUPUESTO 2016'!$S$23:$V$23</c:f>
              <c:numCache>
                <c:ptCount val="4"/>
                <c:pt idx="0">
                  <c:v>106264591.02999999</c:v>
                </c:pt>
                <c:pt idx="1">
                  <c:v>14038376.08</c:v>
                </c:pt>
                <c:pt idx="2">
                  <c:v>75446.93</c:v>
                </c:pt>
                <c:pt idx="3">
                  <c:v>10828128.000000002</c:v>
                </c:pt>
              </c:numCache>
            </c:numRef>
          </c:val>
        </c:ser>
        <c:overlap val="-27"/>
        <c:gapWidth val="219"/>
        <c:axId val="38462693"/>
        <c:axId val="10619918"/>
      </c:barChart>
      <c:catAx>
        <c:axId val="384626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619918"/>
        <c:crosses val="autoZero"/>
        <c:auto val="1"/>
        <c:lblOffset val="100"/>
        <c:tickLblSkip val="1"/>
        <c:noMultiLvlLbl val="0"/>
      </c:catAx>
      <c:valAx>
        <c:axId val="106199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46269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solidFill>
          <a:srgbClr val="F4B183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8"/>
          <c:y val="0.91675"/>
          <c:w val="0.2987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8CBAD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"/>
          <c:y val="0.088"/>
          <c:w val="0.8355"/>
          <c:h val="0.72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8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8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explosion val="10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'[1]PRESUPUESTO 2016'!$S$10:$S$12</c:f>
              <c:strCache>
                <c:ptCount val="3"/>
                <c:pt idx="0">
                  <c:v>PIA</c:v>
                </c:pt>
                <c:pt idx="1">
                  <c:v>PIM</c:v>
                </c:pt>
                <c:pt idx="2">
                  <c:v>EJEC. GAST</c:v>
                </c:pt>
              </c:strCache>
            </c:strRef>
          </c:cat>
          <c:val>
            <c:numRef>
              <c:f>'[1]PRESUPUESTO 2016'!$T$10:$T$12</c:f>
              <c:numCache>
                <c:ptCount val="3"/>
                <c:pt idx="0">
                  <c:v>111628347</c:v>
                </c:pt>
                <c:pt idx="1">
                  <c:v>144327064</c:v>
                </c:pt>
                <c:pt idx="2">
                  <c:v>131206542.03999999</c:v>
                </c:pt>
              </c:numCache>
            </c:numRef>
          </c:val>
        </c:ser>
      </c:pie3DChart>
      <c:spPr>
        <a:solidFill>
          <a:srgbClr val="F4B183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725"/>
          <c:y val="0.91675"/>
          <c:w val="0.284"/>
          <c:h val="0.064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8CBAD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25</xdr:row>
      <xdr:rowOff>142875</xdr:rowOff>
    </xdr:from>
    <xdr:to>
      <xdr:col>6</xdr:col>
      <xdr:colOff>47625</xdr:colOff>
      <xdr:row>46</xdr:row>
      <xdr:rowOff>114300</xdr:rowOff>
    </xdr:to>
    <xdr:graphicFrame>
      <xdr:nvGraphicFramePr>
        <xdr:cNvPr id="1" name="Gráfico 1"/>
        <xdr:cNvGraphicFramePr/>
      </xdr:nvGraphicFramePr>
      <xdr:xfrm>
        <a:off x="800100" y="5800725"/>
        <a:ext cx="53149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581025</xdr:colOff>
      <xdr:row>26</xdr:row>
      <xdr:rowOff>19050</xdr:rowOff>
    </xdr:from>
    <xdr:to>
      <xdr:col>14</xdr:col>
      <xdr:colOff>542925</xdr:colOff>
      <xdr:row>46</xdr:row>
      <xdr:rowOff>152400</xdr:rowOff>
    </xdr:to>
    <xdr:graphicFrame>
      <xdr:nvGraphicFramePr>
        <xdr:cNvPr id="2" name="Gráfico 2"/>
        <xdr:cNvGraphicFramePr/>
      </xdr:nvGraphicFramePr>
      <xdr:xfrm>
        <a:off x="7419975" y="5829300"/>
        <a:ext cx="52959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%20Web%202016\Capitulo%20VII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2016"/>
      <sheetName val="INGRESO 2016"/>
      <sheetName val="PIM 2016"/>
      <sheetName val="PROYECTOS 2016"/>
    </sheetNames>
    <sheetDataSet>
      <sheetData sheetId="0">
        <row r="10">
          <cell r="S10" t="str">
            <v>PIA</v>
          </cell>
          <cell r="T10">
            <v>111628347</v>
          </cell>
        </row>
        <row r="11">
          <cell r="S11" t="str">
            <v>PIM</v>
          </cell>
          <cell r="T11">
            <v>144327064</v>
          </cell>
        </row>
        <row r="12">
          <cell r="S12" t="str">
            <v>EJEC. GAST</v>
          </cell>
          <cell r="T12">
            <v>131206542.03999999</v>
          </cell>
        </row>
        <row r="20">
          <cell r="S20" t="str">
            <v>REC. ORD</v>
          </cell>
          <cell r="T20" t="str">
            <v>REC. DIR. REC</v>
          </cell>
          <cell r="U20" t="str">
            <v>REC. DET</v>
          </cell>
          <cell r="V20" t="str">
            <v>DONA. TRANS</v>
          </cell>
        </row>
        <row r="21">
          <cell r="R21" t="str">
            <v>PIA</v>
          </cell>
          <cell r="S21">
            <v>97551553</v>
          </cell>
          <cell r="T21">
            <v>13980300</v>
          </cell>
          <cell r="U21">
            <v>96494</v>
          </cell>
          <cell r="V21">
            <v>0</v>
          </cell>
        </row>
        <row r="22">
          <cell r="R22" t="str">
            <v>PIM</v>
          </cell>
          <cell r="S22">
            <v>115187063</v>
          </cell>
          <cell r="T22">
            <v>17009821</v>
          </cell>
          <cell r="U22">
            <v>91837</v>
          </cell>
          <cell r="V22">
            <v>12038343</v>
          </cell>
        </row>
        <row r="23">
          <cell r="R23" t="str">
            <v>EJEC. GASTO</v>
          </cell>
          <cell r="S23">
            <v>106264591.02999999</v>
          </cell>
          <cell r="T23">
            <v>14038376.08</v>
          </cell>
          <cell r="U23">
            <v>75446.93</v>
          </cell>
          <cell r="V23">
            <v>10828128.000000002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PageLayoutView="0" workbookViewId="0" topLeftCell="A1">
      <selection activeCell="G15" sqref="G15"/>
    </sheetView>
  </sheetViews>
  <sheetFormatPr defaultColWidth="11.421875" defaultRowHeight="15"/>
  <cols>
    <col min="1" max="1" width="31.00390625" style="3" customWidth="1"/>
    <col min="2" max="2" width="13.28125" style="3" bestFit="1" customWidth="1"/>
    <col min="3" max="4" width="10.8515625" style="3" customWidth="1"/>
    <col min="5" max="5" width="11.28125" style="3" customWidth="1"/>
    <col min="6" max="6" width="13.7109375" style="3" customWidth="1"/>
    <col min="7" max="7" width="11.57421875" style="3" customWidth="1"/>
    <col min="8" max="8" width="10.7109375" style="3" customWidth="1"/>
    <col min="9" max="9" width="11.28125" style="3" customWidth="1"/>
    <col min="10" max="10" width="10.8515625" style="3" customWidth="1"/>
    <col min="11" max="11" width="13.7109375" style="3" customWidth="1"/>
    <col min="12" max="12" width="11.57421875" style="3" customWidth="1"/>
    <col min="13" max="13" width="10.8515625" style="3" customWidth="1"/>
    <col min="14" max="14" width="11.00390625" style="3" customWidth="1"/>
    <col min="15" max="15" width="11.28125" style="3" customWidth="1"/>
    <col min="16" max="16" width="13.7109375" style="3" customWidth="1"/>
    <col min="17" max="17" width="5.28125" style="3" customWidth="1"/>
    <col min="18" max="18" width="18.57421875" style="3" bestFit="1" customWidth="1"/>
    <col min="19" max="19" width="11.57421875" style="3" bestFit="1" customWidth="1"/>
    <col min="20" max="20" width="11.7109375" style="3" bestFit="1" customWidth="1"/>
    <col min="21" max="22" width="11.57421875" style="3" bestFit="1" customWidth="1"/>
    <col min="23" max="23" width="11.421875" style="3" customWidth="1"/>
    <col min="24" max="24" width="18.8515625" style="3" bestFit="1" customWidth="1"/>
    <col min="25" max="16384" width="11.421875" style="3" customWidth="1"/>
  </cols>
  <sheetData>
    <row r="1" spans="1:17" ht="12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15.7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"/>
    </row>
    <row r="3" spans="1:17" ht="15.75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4"/>
    </row>
    <row r="4" spans="1:15" ht="18.75" customHeight="1">
      <c r="A4" s="5" t="s">
        <v>2</v>
      </c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8.75" customHeight="1" thickBot="1">
      <c r="A5" s="5" t="s">
        <v>3</v>
      </c>
      <c r="B5" s="7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7" ht="18.75" customHeight="1" thickBot="1">
      <c r="A6" s="8"/>
      <c r="B6" s="71" t="s">
        <v>4</v>
      </c>
      <c r="C6" s="72"/>
      <c r="D6" s="72"/>
      <c r="E6" s="72"/>
      <c r="F6" s="73"/>
      <c r="G6" s="71" t="s">
        <v>5</v>
      </c>
      <c r="H6" s="72"/>
      <c r="I6" s="72"/>
      <c r="J6" s="72"/>
      <c r="K6" s="73"/>
      <c r="L6" s="71" t="s">
        <v>6</v>
      </c>
      <c r="M6" s="72"/>
      <c r="N6" s="72"/>
      <c r="O6" s="72"/>
      <c r="P6" s="73"/>
      <c r="Q6" s="9"/>
    </row>
    <row r="7" spans="1:17" ht="18.75" customHeight="1">
      <c r="A7" s="10" t="s">
        <v>7</v>
      </c>
      <c r="B7" s="11" t="s">
        <v>8</v>
      </c>
      <c r="C7" s="12" t="s">
        <v>9</v>
      </c>
      <c r="D7" s="13" t="s">
        <v>8</v>
      </c>
      <c r="E7" s="14" t="s">
        <v>10</v>
      </c>
      <c r="F7" s="15" t="s">
        <v>11</v>
      </c>
      <c r="G7" s="11" t="s">
        <v>8</v>
      </c>
      <c r="H7" s="12" t="s">
        <v>9</v>
      </c>
      <c r="I7" s="12" t="s">
        <v>12</v>
      </c>
      <c r="J7" s="16" t="s">
        <v>10</v>
      </c>
      <c r="K7" s="15" t="s">
        <v>11</v>
      </c>
      <c r="L7" s="11" t="s">
        <v>8</v>
      </c>
      <c r="M7" s="12" t="s">
        <v>9</v>
      </c>
      <c r="N7" s="12" t="s">
        <v>8</v>
      </c>
      <c r="O7" s="16" t="s">
        <v>10</v>
      </c>
      <c r="P7" s="15" t="s">
        <v>11</v>
      </c>
      <c r="Q7" s="17"/>
    </row>
    <row r="8" spans="1:17" ht="18.75" customHeight="1" thickBot="1">
      <c r="A8" s="18"/>
      <c r="B8" s="19" t="s">
        <v>13</v>
      </c>
      <c r="C8" s="20" t="s">
        <v>14</v>
      </c>
      <c r="D8" s="20" t="s">
        <v>15</v>
      </c>
      <c r="E8" s="21" t="s">
        <v>16</v>
      </c>
      <c r="F8" s="22" t="s">
        <v>17</v>
      </c>
      <c r="G8" s="19" t="s">
        <v>18</v>
      </c>
      <c r="H8" s="20" t="s">
        <v>14</v>
      </c>
      <c r="I8" s="20" t="s">
        <v>15</v>
      </c>
      <c r="J8" s="21" t="s">
        <v>16</v>
      </c>
      <c r="K8" s="22" t="s">
        <v>17</v>
      </c>
      <c r="L8" s="19" t="s">
        <v>18</v>
      </c>
      <c r="M8" s="20" t="s">
        <v>14</v>
      </c>
      <c r="N8" s="20" t="s">
        <v>15</v>
      </c>
      <c r="O8" s="21" t="s">
        <v>16</v>
      </c>
      <c r="P8" s="22" t="s">
        <v>17</v>
      </c>
      <c r="Q8" s="17"/>
    </row>
    <row r="9" spans="1:17" ht="18.75" customHeight="1">
      <c r="A9" s="10" t="s">
        <v>19</v>
      </c>
      <c r="B9" s="23">
        <f>B11+B12+B13+B14</f>
        <v>72226000</v>
      </c>
      <c r="C9" s="24">
        <f>C11+C12+C13+C14</f>
        <v>13653372</v>
      </c>
      <c r="D9" s="24">
        <f>D11+D12+D13+D14</f>
        <v>0</v>
      </c>
      <c r="E9" s="25">
        <f>SUM(E11:E14)</f>
        <v>0</v>
      </c>
      <c r="F9" s="26">
        <f>SUM(B9:E9)</f>
        <v>85879372</v>
      </c>
      <c r="G9" s="23">
        <f>SUM(SUM(G11:G14))</f>
        <v>79080971</v>
      </c>
      <c r="H9" s="27">
        <f aca="true" t="shared" si="0" ref="H9:O9">H11+H12+H13+H14</f>
        <v>16261555</v>
      </c>
      <c r="I9" s="24">
        <f t="shared" si="0"/>
        <v>68816</v>
      </c>
      <c r="J9" s="28">
        <f t="shared" si="0"/>
        <v>9629844</v>
      </c>
      <c r="K9" s="29">
        <f t="shared" si="0"/>
        <v>105041186</v>
      </c>
      <c r="L9" s="30">
        <f t="shared" si="0"/>
        <v>75869131.14999999</v>
      </c>
      <c r="M9" s="27">
        <f t="shared" si="0"/>
        <v>13377427.53</v>
      </c>
      <c r="N9" s="24">
        <f t="shared" si="0"/>
        <v>59599.53</v>
      </c>
      <c r="O9" s="24">
        <f t="shared" si="0"/>
        <v>8839050.530000001</v>
      </c>
      <c r="P9" s="31">
        <f>SUM(L9:O9)</f>
        <v>98145208.74</v>
      </c>
      <c r="Q9" s="32"/>
    </row>
    <row r="10" spans="1:20" ht="18.75" customHeight="1">
      <c r="A10" s="33"/>
      <c r="B10" s="34"/>
      <c r="C10" s="35"/>
      <c r="D10" s="35"/>
      <c r="E10" s="36"/>
      <c r="F10" s="37"/>
      <c r="G10" s="38"/>
      <c r="H10" s="39"/>
      <c r="I10" s="35"/>
      <c r="J10" s="36"/>
      <c r="K10" s="29"/>
      <c r="L10" s="40"/>
      <c r="M10" s="39"/>
      <c r="N10" s="35"/>
      <c r="O10" s="36"/>
      <c r="P10" s="31"/>
      <c r="Q10" s="32"/>
      <c r="T10" s="41"/>
    </row>
    <row r="11" spans="1:20" ht="18.75" customHeight="1">
      <c r="A11" s="33" t="s">
        <v>20</v>
      </c>
      <c r="B11" s="42">
        <v>40979000</v>
      </c>
      <c r="C11" s="43">
        <v>2173255</v>
      </c>
      <c r="D11" s="35">
        <v>0</v>
      </c>
      <c r="E11" s="36">
        <v>0</v>
      </c>
      <c r="F11" s="37">
        <f>SUM(B11:E11)</f>
        <v>43152255</v>
      </c>
      <c r="G11" s="44">
        <v>42921876</v>
      </c>
      <c r="H11" s="43">
        <v>3461492</v>
      </c>
      <c r="I11" s="35">
        <v>0</v>
      </c>
      <c r="J11" s="36">
        <v>818402</v>
      </c>
      <c r="K11" s="38">
        <f>SUM(G11:J11)</f>
        <v>47201770</v>
      </c>
      <c r="L11" s="44">
        <v>41280056.56</v>
      </c>
      <c r="M11" s="43">
        <v>2891707.09</v>
      </c>
      <c r="N11" s="35">
        <v>0</v>
      </c>
      <c r="O11" s="36">
        <v>600867.87</v>
      </c>
      <c r="P11" s="45">
        <f>SUM(L11:O11)</f>
        <v>44772631.52</v>
      </c>
      <c r="Q11" s="46"/>
      <c r="T11" s="41"/>
    </row>
    <row r="12" spans="1:21" ht="18.75" customHeight="1">
      <c r="A12" s="33" t="s">
        <v>21</v>
      </c>
      <c r="B12" s="42">
        <v>19687000</v>
      </c>
      <c r="C12" s="43">
        <v>202200</v>
      </c>
      <c r="D12" s="35"/>
      <c r="E12" s="36"/>
      <c r="F12" s="37">
        <f>SUM(B12:E12)</f>
        <v>19889200</v>
      </c>
      <c r="G12" s="44">
        <v>16153642</v>
      </c>
      <c r="H12" s="43">
        <v>202200</v>
      </c>
      <c r="I12" s="35">
        <v>0</v>
      </c>
      <c r="J12" s="36">
        <v>0</v>
      </c>
      <c r="K12" s="38">
        <f>SUM(G12:J12)</f>
        <v>16355842</v>
      </c>
      <c r="L12" s="44">
        <v>15289894.66</v>
      </c>
      <c r="M12" s="43">
        <v>0</v>
      </c>
      <c r="N12" s="35">
        <v>0</v>
      </c>
      <c r="O12" s="36">
        <v>0</v>
      </c>
      <c r="P12" s="45">
        <f>SUM(L12:O12)</f>
        <v>15289894.66</v>
      </c>
      <c r="Q12" s="46"/>
      <c r="T12" s="41"/>
      <c r="U12" s="47"/>
    </row>
    <row r="13" spans="1:17" ht="18.75" customHeight="1">
      <c r="A13" s="33" t="s">
        <v>22</v>
      </c>
      <c r="B13" s="42">
        <v>10480000</v>
      </c>
      <c r="C13" s="43">
        <v>10269935</v>
      </c>
      <c r="D13" s="35">
        <v>0</v>
      </c>
      <c r="E13" s="36">
        <v>0</v>
      </c>
      <c r="F13" s="37">
        <f>SUM(B13:E13)</f>
        <v>20749935</v>
      </c>
      <c r="G13" s="44">
        <v>16779829</v>
      </c>
      <c r="H13" s="43">
        <v>12004247</v>
      </c>
      <c r="I13" s="35">
        <v>68816</v>
      </c>
      <c r="J13" s="48">
        <v>5388401</v>
      </c>
      <c r="K13" s="38">
        <f>SUM(G13:J13)</f>
        <v>34241293</v>
      </c>
      <c r="L13" s="44">
        <v>16095125.55</v>
      </c>
      <c r="M13" s="43">
        <v>10065462.74</v>
      </c>
      <c r="N13" s="35">
        <v>59599.53</v>
      </c>
      <c r="O13" s="43">
        <v>4910937.44</v>
      </c>
      <c r="P13" s="45">
        <f>SUM(L13:O13)</f>
        <v>31131125.26</v>
      </c>
      <c r="Q13" s="46"/>
    </row>
    <row r="14" spans="1:17" ht="18.75" customHeight="1">
      <c r="A14" s="33" t="s">
        <v>23</v>
      </c>
      <c r="B14" s="42">
        <v>1080000</v>
      </c>
      <c r="C14" s="43">
        <v>1007982</v>
      </c>
      <c r="D14" s="35">
        <v>0</v>
      </c>
      <c r="E14" s="36">
        <v>0</v>
      </c>
      <c r="F14" s="37">
        <f>SUM(B14:E14)</f>
        <v>2087982</v>
      </c>
      <c r="G14" s="44">
        <v>3225624</v>
      </c>
      <c r="H14" s="43">
        <v>593616</v>
      </c>
      <c r="I14" s="35">
        <v>0</v>
      </c>
      <c r="J14" s="48">
        <v>3423041</v>
      </c>
      <c r="K14" s="38">
        <f>SUM(G14:J14)</f>
        <v>7242281</v>
      </c>
      <c r="L14" s="44">
        <v>3204054.38</v>
      </c>
      <c r="M14" s="43">
        <v>420257.7</v>
      </c>
      <c r="N14" s="35">
        <v>0</v>
      </c>
      <c r="O14" s="43">
        <v>3327245.22</v>
      </c>
      <c r="P14" s="45">
        <f>SUM(L14:O14)</f>
        <v>6951557.300000001</v>
      </c>
      <c r="Q14" s="46"/>
    </row>
    <row r="15" spans="1:17" ht="18.75" customHeight="1">
      <c r="A15" s="33"/>
      <c r="B15" s="34"/>
      <c r="C15" s="35"/>
      <c r="D15" s="35"/>
      <c r="E15" s="36"/>
      <c r="F15" s="37"/>
      <c r="G15" s="34"/>
      <c r="H15" s="39"/>
      <c r="I15" s="35"/>
      <c r="J15" s="36"/>
      <c r="K15" s="29"/>
      <c r="L15" s="40"/>
      <c r="M15" s="39"/>
      <c r="N15" s="35"/>
      <c r="O15" s="36"/>
      <c r="P15" s="31"/>
      <c r="Q15" s="32"/>
    </row>
    <row r="16" spans="1:21" ht="18.75" customHeight="1">
      <c r="A16" s="10" t="s">
        <v>24</v>
      </c>
      <c r="B16" s="23">
        <f>B18</f>
        <v>25325553</v>
      </c>
      <c r="C16" s="49">
        <f>C18</f>
        <v>326928</v>
      </c>
      <c r="D16" s="49">
        <f>D18</f>
        <v>96494</v>
      </c>
      <c r="E16" s="25">
        <f>E18</f>
        <v>0</v>
      </c>
      <c r="F16" s="26">
        <f>SUM(B16:E16)</f>
        <v>25748975</v>
      </c>
      <c r="G16" s="23">
        <f>G18</f>
        <v>36106092</v>
      </c>
      <c r="H16" s="49">
        <f>H18</f>
        <v>748266</v>
      </c>
      <c r="I16" s="49">
        <f>I18+I19+I20</f>
        <v>23021</v>
      </c>
      <c r="J16" s="25">
        <f>J18</f>
        <v>2408499</v>
      </c>
      <c r="K16" s="29">
        <f>SUM(G16:J16)</f>
        <v>39285878</v>
      </c>
      <c r="L16" s="30">
        <f>L18</f>
        <v>30395459.88</v>
      </c>
      <c r="M16" s="49">
        <f>M18</f>
        <v>660948.55</v>
      </c>
      <c r="N16" s="49">
        <f>N18</f>
        <v>15847.4</v>
      </c>
      <c r="O16" s="29">
        <f>O18</f>
        <v>1989077.47</v>
      </c>
      <c r="P16" s="31">
        <f>SUM(L16:O16)</f>
        <v>33061333.299999997</v>
      </c>
      <c r="Q16" s="32"/>
      <c r="S16" s="41"/>
      <c r="T16" s="41"/>
      <c r="U16" s="41"/>
    </row>
    <row r="17" spans="1:21" ht="18.75" customHeight="1">
      <c r="A17" s="33"/>
      <c r="B17" s="34"/>
      <c r="C17" s="35"/>
      <c r="D17" s="35"/>
      <c r="E17" s="36"/>
      <c r="F17" s="37"/>
      <c r="G17" s="38"/>
      <c r="H17" s="39"/>
      <c r="I17" s="35"/>
      <c r="J17" s="36"/>
      <c r="K17" s="29"/>
      <c r="L17" s="40"/>
      <c r="M17" s="39"/>
      <c r="N17" s="35"/>
      <c r="O17" s="36"/>
      <c r="P17" s="31"/>
      <c r="Q17" s="32"/>
      <c r="S17" s="41"/>
      <c r="T17" s="41"/>
      <c r="U17" s="41"/>
    </row>
    <row r="18" spans="1:21" ht="18.75" customHeight="1">
      <c r="A18" s="33" t="s">
        <v>25</v>
      </c>
      <c r="B18" s="42">
        <v>25325553</v>
      </c>
      <c r="C18" s="43">
        <v>326928</v>
      </c>
      <c r="D18" s="35">
        <v>96494</v>
      </c>
      <c r="E18" s="36">
        <v>0</v>
      </c>
      <c r="F18" s="37">
        <f>SUM(B18:D18)</f>
        <v>25748975</v>
      </c>
      <c r="G18" s="50">
        <v>36106092</v>
      </c>
      <c r="H18" s="43">
        <v>748266</v>
      </c>
      <c r="I18" s="35">
        <v>23021</v>
      </c>
      <c r="J18" s="48">
        <v>2408499</v>
      </c>
      <c r="K18" s="38">
        <f>SUM(G18:J18)</f>
        <v>39285878</v>
      </c>
      <c r="L18" s="44">
        <v>30395459.88</v>
      </c>
      <c r="M18" s="43">
        <v>660948.55</v>
      </c>
      <c r="N18" s="35">
        <v>15847.4</v>
      </c>
      <c r="O18" s="43">
        <v>1989077.47</v>
      </c>
      <c r="P18" s="45">
        <f>SUM(L18:O18)</f>
        <v>33061333.299999997</v>
      </c>
      <c r="Q18" s="46"/>
      <c r="S18" s="41"/>
      <c r="T18" s="41"/>
      <c r="U18" s="41"/>
    </row>
    <row r="19" spans="1:21" ht="18.75" customHeight="1">
      <c r="A19" s="33" t="s">
        <v>26</v>
      </c>
      <c r="B19" s="38"/>
      <c r="C19" s="35"/>
      <c r="D19" s="35"/>
      <c r="E19" s="36"/>
      <c r="F19" s="37">
        <v>0</v>
      </c>
      <c r="G19" s="38"/>
      <c r="H19" s="39"/>
      <c r="I19" s="35">
        <v>0</v>
      </c>
      <c r="J19" s="36">
        <v>0</v>
      </c>
      <c r="K19" s="38">
        <v>0</v>
      </c>
      <c r="L19" s="40">
        <v>0</v>
      </c>
      <c r="M19" s="39">
        <v>0</v>
      </c>
      <c r="N19" s="35">
        <v>0</v>
      </c>
      <c r="O19" s="36">
        <v>0</v>
      </c>
      <c r="P19" s="45">
        <v>0</v>
      </c>
      <c r="Q19" s="46"/>
      <c r="S19" s="41"/>
      <c r="T19" s="41"/>
      <c r="U19" s="41"/>
    </row>
    <row r="20" spans="1:17" ht="18.75" customHeight="1">
      <c r="A20" s="33" t="s">
        <v>27</v>
      </c>
      <c r="B20" s="38"/>
      <c r="C20" s="35"/>
      <c r="D20" s="35"/>
      <c r="E20" s="36"/>
      <c r="F20" s="37">
        <v>0</v>
      </c>
      <c r="G20" s="38"/>
      <c r="H20" s="39"/>
      <c r="I20" s="35">
        <v>0</v>
      </c>
      <c r="J20" s="36">
        <v>0</v>
      </c>
      <c r="K20" s="38">
        <v>0</v>
      </c>
      <c r="L20" s="40">
        <v>0</v>
      </c>
      <c r="M20" s="39">
        <v>0</v>
      </c>
      <c r="N20" s="35">
        <v>0</v>
      </c>
      <c r="O20" s="36">
        <v>0</v>
      </c>
      <c r="P20" s="45">
        <v>0</v>
      </c>
      <c r="Q20" s="46"/>
    </row>
    <row r="21" spans="1:22" ht="18.75" customHeight="1" thickBot="1">
      <c r="A21" s="33"/>
      <c r="B21" s="38"/>
      <c r="C21" s="51"/>
      <c r="D21" s="51"/>
      <c r="E21" s="52"/>
      <c r="F21" s="53"/>
      <c r="G21" s="34"/>
      <c r="H21" s="54"/>
      <c r="I21" s="51"/>
      <c r="J21" s="52"/>
      <c r="K21" s="34"/>
      <c r="L21" s="40"/>
      <c r="M21" s="54"/>
      <c r="N21" s="35"/>
      <c r="O21" s="36"/>
      <c r="P21" s="45"/>
      <c r="Q21" s="46"/>
      <c r="S21" s="41"/>
      <c r="T21" s="41"/>
      <c r="U21" s="41"/>
      <c r="V21" s="41"/>
    </row>
    <row r="22" spans="1:22" ht="18.75" customHeight="1" thickBot="1">
      <c r="A22" s="55" t="s">
        <v>28</v>
      </c>
      <c r="B22" s="56">
        <f>+B9+B16</f>
        <v>97551553</v>
      </c>
      <c r="C22" s="57">
        <f>C16+C9</f>
        <v>13980300</v>
      </c>
      <c r="D22" s="57">
        <f>D16+D9</f>
        <v>96494</v>
      </c>
      <c r="E22" s="57">
        <f>E16+E9</f>
        <v>0</v>
      </c>
      <c r="F22" s="58">
        <f>F9+F16</f>
        <v>111628347</v>
      </c>
      <c r="G22" s="56">
        <f>G9+G16</f>
        <v>115187063</v>
      </c>
      <c r="H22" s="59">
        <f>H9+H16</f>
        <v>17009821</v>
      </c>
      <c r="I22" s="59">
        <f>I9+I16</f>
        <v>91837</v>
      </c>
      <c r="J22" s="59">
        <f>J9+J16</f>
        <v>12038343</v>
      </c>
      <c r="K22" s="58">
        <f>K16+K9</f>
        <v>144327064</v>
      </c>
      <c r="L22" s="56">
        <f>L9+L16</f>
        <v>106264591.02999999</v>
      </c>
      <c r="M22" s="59">
        <f>M9+M16</f>
        <v>14038376.08</v>
      </c>
      <c r="N22" s="59">
        <f>N9+N16</f>
        <v>75446.93</v>
      </c>
      <c r="O22" s="59">
        <f>O9+O16</f>
        <v>10828128.000000002</v>
      </c>
      <c r="P22" s="58">
        <f>P9+P16</f>
        <v>131206542.03999999</v>
      </c>
      <c r="Q22" s="32"/>
      <c r="S22" s="41"/>
      <c r="T22" s="41"/>
      <c r="U22" s="41"/>
      <c r="V22" s="41"/>
    </row>
    <row r="23" spans="1:22" ht="18.75" customHeight="1">
      <c r="A23" s="6" t="s">
        <v>29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S23" s="41"/>
      <c r="T23" s="41"/>
      <c r="U23" s="41"/>
      <c r="V23" s="41"/>
    </row>
    <row r="24" spans="1:15" ht="11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28" ht="15.75">
      <c r="A25" s="74" t="s">
        <v>30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R25" s="60"/>
      <c r="S25" s="60"/>
      <c r="T25" s="60"/>
      <c r="U25" s="60"/>
      <c r="V25" s="60"/>
      <c r="X25" s="60"/>
      <c r="Y25" s="60"/>
      <c r="Z25" s="60"/>
      <c r="AA25" s="60"/>
      <c r="AB25" s="60"/>
    </row>
    <row r="26" spans="1:28" ht="12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2"/>
      <c r="R26" s="63"/>
      <c r="S26" s="64"/>
      <c r="T26" s="64"/>
      <c r="U26" s="64"/>
      <c r="V26" s="64"/>
      <c r="X26" s="63"/>
      <c r="Y26" s="64"/>
      <c r="Z26" s="64"/>
      <c r="AA26" s="64"/>
      <c r="AB26" s="64"/>
    </row>
    <row r="27" spans="1:28" ht="12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2"/>
      <c r="V27" s="64"/>
      <c r="AB27" s="64"/>
    </row>
    <row r="28" spans="1:28" ht="12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2"/>
      <c r="V28" s="64"/>
      <c r="AB28" s="64"/>
    </row>
    <row r="29" spans="1:28" ht="12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2"/>
      <c r="V29" s="64"/>
      <c r="AB29" s="64"/>
    </row>
    <row r="30" spans="1:28" ht="1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2"/>
      <c r="V30" s="64"/>
      <c r="AB30" s="64"/>
    </row>
    <row r="31" spans="1:28" ht="12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2"/>
      <c r="V31" s="64"/>
      <c r="AB31" s="64"/>
    </row>
    <row r="32" spans="1:28" ht="12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2"/>
      <c r="V32" s="68"/>
      <c r="Y32" s="64"/>
      <c r="Z32" s="64"/>
      <c r="AA32" s="64"/>
      <c r="AB32" s="64"/>
    </row>
    <row r="33" spans="1:17" ht="12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2"/>
    </row>
    <row r="34" spans="1:28" ht="12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2"/>
      <c r="X34" s="60"/>
      <c r="Y34" s="60"/>
      <c r="Z34" s="60"/>
      <c r="AA34" s="60"/>
      <c r="AB34" s="60"/>
    </row>
    <row r="35" spans="1:28" ht="12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R35" s="60"/>
      <c r="S35" s="60"/>
      <c r="T35" s="60"/>
      <c r="U35" s="60"/>
      <c r="V35" s="60"/>
      <c r="X35" s="63"/>
      <c r="Y35" s="64"/>
      <c r="Z35" s="64"/>
      <c r="AA35" s="64"/>
      <c r="AB35" s="64"/>
    </row>
    <row r="36" spans="1:28" ht="12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R36" s="63"/>
      <c r="S36" s="64"/>
      <c r="T36" s="64"/>
      <c r="U36" s="64"/>
      <c r="V36" s="64"/>
      <c r="AB36" s="64"/>
    </row>
    <row r="37" spans="1:28" ht="12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V37" s="64"/>
      <c r="AB37" s="64"/>
    </row>
    <row r="38" spans="1:28" ht="12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V38" s="64"/>
      <c r="AB38" s="64"/>
    </row>
    <row r="39" spans="1:28" ht="12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V39" s="64"/>
      <c r="AB39" s="64"/>
    </row>
    <row r="40" spans="1:28" ht="12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V40" s="64"/>
      <c r="AB40" s="64"/>
    </row>
    <row r="41" spans="1:28" ht="12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V41" s="64"/>
      <c r="Y41" s="63"/>
      <c r="Z41" s="63"/>
      <c r="AA41" s="63"/>
      <c r="AB41" s="64"/>
    </row>
    <row r="42" spans="1:22" ht="12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V42" s="68"/>
    </row>
    <row r="43" spans="1:28" ht="12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X43" s="60"/>
      <c r="Y43" s="60"/>
      <c r="Z43" s="60"/>
      <c r="AA43" s="60"/>
      <c r="AB43" s="60"/>
    </row>
    <row r="44" spans="1:28" ht="12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R44" s="60"/>
      <c r="S44" s="60"/>
      <c r="T44" s="60"/>
      <c r="U44" s="60"/>
      <c r="V44" s="60"/>
      <c r="X44" s="63"/>
      <c r="Y44" s="64"/>
      <c r="Z44" s="64"/>
      <c r="AA44" s="64"/>
      <c r="AB44" s="64"/>
    </row>
    <row r="45" spans="1:28" ht="12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R45" s="63"/>
      <c r="S45" s="64"/>
      <c r="T45" s="64"/>
      <c r="U45" s="64"/>
      <c r="V45" s="64"/>
      <c r="AB45" s="64"/>
    </row>
    <row r="46" spans="1:28" ht="12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V46" s="64"/>
      <c r="AB46" s="64"/>
    </row>
    <row r="47" spans="1:28" ht="12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V47" s="64"/>
      <c r="AB47" s="64"/>
    </row>
    <row r="48" spans="1:28" ht="12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V48" s="64"/>
      <c r="AB48" s="64"/>
    </row>
    <row r="49" spans="1:28" ht="12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V49" s="64"/>
      <c r="AB49" s="64"/>
    </row>
    <row r="50" spans="1:28" ht="12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V50" s="64"/>
      <c r="Y50" s="63"/>
      <c r="Z50" s="63"/>
      <c r="AA50" s="63"/>
      <c r="AB50" s="64"/>
    </row>
    <row r="51" spans="1:22" ht="12">
      <c r="A51" s="67"/>
      <c r="B51" s="2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V51" s="64"/>
    </row>
    <row r="52" spans="1:16" ht="12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6" ht="12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6" ht="12.75" thickBo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1:16" ht="12.75" thickTop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</sheetData>
  <sheetProtection/>
  <mergeCells count="6">
    <mergeCell ref="A25:P25"/>
    <mergeCell ref="A2:P2"/>
    <mergeCell ref="A3:P3"/>
    <mergeCell ref="B6:F6"/>
    <mergeCell ref="G6:K6"/>
    <mergeCell ref="L6:P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2018-01-08T16:46:25Z</dcterms:created>
  <dcterms:modified xsi:type="dcterms:W3CDTF">2018-01-10T15:56:48Z</dcterms:modified>
  <cp:category/>
  <cp:version/>
  <cp:contentType/>
  <cp:contentStatus/>
</cp:coreProperties>
</file>